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14_{D4FB0F19-615A-4E16-B4D4-2D4646E4E1AE}" xr6:coauthVersionLast="47" xr6:coauthVersionMax="47" xr10:uidLastSave="{00000000-0000-0000-0000-000000000000}"/>
  <bookViews>
    <workbookView xWindow="8775" yWindow="2520" windowWidth="20565" windowHeight="17235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Input'!$A$1:$H$50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" i="4" l="1"/>
  <c r="D90" i="4"/>
  <c r="M8" i="5"/>
  <c r="M12" i="5"/>
  <c r="D66" i="4"/>
  <c r="D65" i="4"/>
  <c r="D88" i="4"/>
  <c r="D67" i="4"/>
  <c r="D87" i="4"/>
  <c r="D64" i="4"/>
  <c r="D85" i="4"/>
  <c r="D86" i="4"/>
  <c r="D63" i="4"/>
  <c r="D68" i="4"/>
  <c r="D83" i="4"/>
  <c r="D84" i="4"/>
  <c r="D61" i="4"/>
  <c r="D62" i="4"/>
  <c r="D82" i="4"/>
  <c r="D60" i="4"/>
  <c r="D81" i="4"/>
  <c r="D59" i="4"/>
  <c r="D80" i="4" l="1"/>
  <c r="D58" i="4"/>
  <c r="E13" i="4" l="1"/>
  <c r="D13" i="4"/>
  <c r="H14" i="4"/>
  <c r="G14" i="4"/>
  <c r="E12" i="4"/>
  <c r="D12" i="4"/>
  <c r="G15" i="4" l="1"/>
  <c r="D14" i="4"/>
  <c r="E14" i="4"/>
  <c r="D78" i="4"/>
  <c r="D79" i="4"/>
  <c r="D57" i="4"/>
  <c r="D15" i="4" l="1"/>
  <c r="C76" i="4"/>
  <c r="B76" i="4"/>
  <c r="B7" i="4" l="1"/>
  <c r="A70" i="4"/>
  <c r="A48" i="4"/>
  <c r="B13" i="3"/>
  <c r="B50" i="4"/>
  <c r="M16" i="5" l="1"/>
  <c r="B51" i="4" l="1"/>
  <c r="C51" i="4"/>
  <c r="B52" i="4"/>
  <c r="C52" i="4"/>
  <c r="B53" i="4"/>
  <c r="C53" i="4"/>
  <c r="B54" i="4"/>
  <c r="C54" i="4"/>
  <c r="C50" i="4"/>
  <c r="C73" i="4"/>
  <c r="C74" i="4"/>
  <c r="C75" i="4"/>
  <c r="C72" i="4"/>
  <c r="B73" i="4"/>
  <c r="B74" i="4"/>
  <c r="B75" i="4"/>
  <c r="N6" i="4" s="1"/>
  <c r="B72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72" i="4"/>
  <c r="D75" i="4"/>
  <c r="D50" i="4"/>
  <c r="D74" i="4"/>
  <c r="D77" i="4"/>
  <c r="D73" i="4"/>
  <c r="D76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<sst xmlns="http://schemas.openxmlformats.org/spreadsheetml/2006/main" count="156" uniqueCount="55">
  <si>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</si>
  <si>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</si>
  <si>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</si>
  <si>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</si>
  <si>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</si>
  <si>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</si>
  <si>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</si>
  <si>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</si>
  <si>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</si>
  <si>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</si>
  <si>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</si>
  <si>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</si>
  <si>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</si>
  <si>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</si>
  <si>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</si>
  <si>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</si>
  <si>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</si>
  <si>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</si>
  <si>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</si>
  <si>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</si>
  <si>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</si>
  <si>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</si>
  <si>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</si>
  <si>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</si>
  <si>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</si>
  <si>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</si>
  <si>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</si>
  <si>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</si>
  <si>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</si>
  <si>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</si>
  <si>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</si>
  <si>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</si>
  <si>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</si>
  <si>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</si>
  <si>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</si>
  <si>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</si>
  <si>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</si>
  <si>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</si>
  <si>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</si>
  <si>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</si>
  <si>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</si>
  <si>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</si>
  <si>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</si>
  <si>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</si>
  <si>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</si>
  <si>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</si>
  <si>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</si>
  <si>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</si>
  <si>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</si>
  <si>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</si>
  <si>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</si>
  <si>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January</t>
  </si>
  <si>
    <t>Current Year (2020/21)</t>
  </si>
  <si>
    <t>Prior Year (2019/20)</t>
  </si>
  <si>
    <t xml:space="preserve">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</si>
</sst>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8" fillId="4" borderId="4" xfId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Summary!$A$70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Summary!$A$72:$A$78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Summary!$C$72:$C$78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Summary!$A$72:$A$78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Summary!$B$72:$B$78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93"/>
  <sheetViews>
    <sheetView tabSelected="1" topLeftCell="A37" zoomScale="90" zoomScaleNormal="90" zoomScaleSheetLayoutView="90" workbookViewId="0">
      <selection activeCell="C67" sqref="C67:C68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38</v>
      </c>
      <c r="C4" s="11"/>
      <c r="D4" s="57" t="s">
        <v>6</v>
      </c>
      <c r="E4" s="57"/>
      <c r="F4" s="16"/>
      <c r="G4" s="57" t="s">
        <v>7</v>
      </c>
      <c r="H4" s="57"/>
      <c r="I4" s="16"/>
      <c r="J4" s="57" t="s">
        <v>8</v>
      </c>
      <c r="K4" s="57"/>
      <c r="L4" s="16"/>
      <c r="M4" s="57" t="s">
        <v>2</v>
      </c>
      <c r="N4" s="57"/>
      <c r="O4" s="16"/>
      <c r="P4" s="57" t="s">
        <v>9</v>
      </c>
      <c r="Q4" s="57"/>
      <c r="R4" s="16"/>
      <c r="S4" s="57" t="s">
        <v>10</v>
      </c>
      <c r="T4" s="57"/>
      <c r="U4" s="16"/>
      <c r="V4" s="57" t="s">
        <v>11</v>
      </c>
      <c r="W4" s="57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A70</f>
        <v>Non-Residential Deliveries (kWh)</v>
      </c>
      <c r="C6" s="11"/>
      <c r="D6" s="15">
        <f>C72</f>
        <v>476112</v>
      </c>
      <c r="E6" s="14">
        <f>B72</f>
        <v>478521</v>
      </c>
      <c r="G6" s="15">
        <f>C73</f>
        <v>518215</v>
      </c>
      <c r="H6" s="14">
        <f>B73</f>
        <v>491644</v>
      </c>
      <c r="J6" s="15">
        <f>C74</f>
        <v>465518</v>
      </c>
      <c r="K6" s="14">
        <f>B74</f>
        <v>450294</v>
      </c>
      <c r="M6" s="15">
        <f>C75</f>
        <v>679342</v>
      </c>
      <c r="N6" s="14">
        <f>B75</f>
        <v>494447</v>
      </c>
      <c r="P6" s="15">
        <f>C76</f>
        <v>927597</v>
      </c>
      <c r="Q6" s="14">
        <f>B76</f>
        <v>643205</v>
      </c>
      <c r="S6" s="15">
        <f>C77</f>
        <v>1559898</v>
      </c>
      <c r="T6" s="14">
        <f>B77</f>
        <v>1114742</v>
      </c>
      <c r="V6" s="15">
        <f>C78</f>
        <v>1540109</v>
      </c>
      <c r="W6" s="14">
        <f>B78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40</v>
      </c>
      <c r="C8" s="11"/>
      <c r="D8" s="58">
        <f>E7/D7-1</f>
        <v>-8.3664774737796099E-3</v>
      </c>
      <c r="E8" s="58"/>
      <c r="F8" s="19"/>
      <c r="G8" s="58">
        <f>H7/G7-1</f>
        <v>-3.6395599018103408E-2</v>
      </c>
      <c r="H8" s="58"/>
      <c r="I8" s="19"/>
      <c r="J8" s="58">
        <f>K7/J7-1</f>
        <v>4.0033437101960612E-3</v>
      </c>
      <c r="K8" s="58"/>
      <c r="L8" s="19"/>
      <c r="M8" s="58">
        <f>N7/M7-1</f>
        <v>-0.21417491079250439</v>
      </c>
      <c r="N8" s="58"/>
      <c r="O8" s="19"/>
      <c r="P8" s="58">
        <f>Q7/P7-1</f>
        <v>-5.6147358546609349E-2</v>
      </c>
      <c r="Q8" s="58"/>
      <c r="R8" s="19"/>
      <c r="S8" s="58">
        <f>T7/S7-1</f>
        <v>-1.5546282263544708E-2</v>
      </c>
      <c r="T8" s="58"/>
      <c r="U8" s="19"/>
      <c r="V8" s="58">
        <f>W7/V7-1</f>
        <v>4.0619077700568607E-2</v>
      </c>
      <c r="W8" s="58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38</v>
      </c>
      <c r="C11" s="11"/>
      <c r="D11" s="57" t="s">
        <v>44</v>
      </c>
      <c r="E11" s="57"/>
      <c r="F11" s="48"/>
      <c r="G11" s="57" t="s">
        <v>45</v>
      </c>
      <c r="H11" s="57"/>
      <c r="I11" s="48"/>
      <c r="J11" s="57" t="s">
        <v>46</v>
      </c>
      <c r="K11" s="57"/>
      <c r="L11" s="48"/>
      <c r="M11" s="57" t="s">
        <v>47</v>
      </c>
      <c r="N11" s="57"/>
      <c r="O11" s="48"/>
      <c r="P11" s="57"/>
      <c r="Q11" s="57"/>
      <c r="R11" s="48"/>
      <c r="S11" s="57"/>
      <c r="T11" s="57"/>
      <c r="U11" s="48"/>
      <c r="V11" s="57"/>
      <c r="W11" s="57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48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49</v>
      </c>
      <c r="C13" s="11"/>
      <c r="D13" s="15">
        <f>C78</f>
        <v>1540109</v>
      </c>
      <c r="E13" s="14">
        <f>B78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50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40</v>
      </c>
      <c r="C15" s="11"/>
      <c r="D15" s="58">
        <f>E14/D14-1</f>
        <v>4.0619077700568607E-2</v>
      </c>
      <c r="E15" s="58"/>
      <c r="F15" s="19"/>
      <c r="G15" s="58">
        <f>H14/G14-1</f>
        <v>6.450002885983297E-2</v>
      </c>
      <c r="H15" s="58"/>
      <c r="I15" s="19"/>
      <c r="J15" s="58"/>
      <c r="K15" s="58"/>
      <c r="L15" s="19"/>
      <c r="M15" s="58"/>
      <c r="N15" s="58"/>
      <c r="O15" s="19"/>
      <c r="P15" s="58"/>
      <c r="Q15" s="58"/>
      <c r="R15" s="19"/>
      <c r="S15" s="58"/>
      <c r="T15" s="58"/>
      <c r="U15" s="19"/>
      <c r="V15" s="58"/>
      <c r="W15" s="58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6" t="s">
        <v>15</v>
      </c>
      <c r="B36" s="56"/>
      <c r="C36" s="56"/>
      <c r="D36" s="56"/>
      <c r="E36" s="56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8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45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46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47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 t="s">
        <v>51</v>
      </c>
      <c r="B61" s="6">
        <v>475698</v>
      </c>
      <c r="C61" s="6">
        <v>230192</v>
      </c>
      <c r="D61" s="4">
        <f t="shared" si="0"/>
        <v>2.0665270730520611</v>
      </c>
    </row>
    <row r="62" spans="1:21" s="9" customFormat="1" x14ac:dyDescent="0.25">
      <c r="A62" s="1" t="s">
        <v>6</v>
      </c>
      <c r="B62" s="6">
        <v>433814</v>
      </c>
      <c r="C62" s="6">
        <v>222878</v>
      </c>
      <c r="D62" s="4">
        <f t="shared" si="0"/>
        <v>1.9464191171851866</v>
      </c>
    </row>
    <row r="63" spans="1:21" s="9" customFormat="1" x14ac:dyDescent="0.25">
      <c r="A63" s="1" t="s">
        <v>7</v>
      </c>
      <c r="B63" s="6">
        <v>411236</v>
      </c>
      <c r="C63" s="6">
        <v>234385</v>
      </c>
      <c r="D63" s="4">
        <f t="shared" si="0"/>
        <v>1.7545320732982059</v>
      </c>
    </row>
    <row r="64" spans="1:21" s="9" customFormat="1" x14ac:dyDescent="0.25">
      <c r="A64" s="1" t="s">
        <v>8</v>
      </c>
      <c r="B64" s="6">
        <v>386941</v>
      </c>
      <c r="C64" s="6">
        <v>233112</v>
      </c>
      <c r="D64" s="4">
        <f t="shared" ref="D64:D67" si="1">B64/C64</f>
        <v>1.6598930985963829</v>
      </c>
    </row>
    <row r="65" spans="1:21" s="9" customFormat="1" x14ac:dyDescent="0.25">
      <c r="A65" s="1" t="s">
        <v>2</v>
      </c>
      <c r="B65" s="6">
        <v>470687</v>
      </c>
      <c r="C65" s="6">
        <v>241101</v>
      </c>
      <c r="D65" s="4">
        <f t="shared" ref="D65:D66" si="2">B65/C65</f>
        <v>1.9522399326423365</v>
      </c>
    </row>
    <row r="66" spans="1:21" s="9" customFormat="1" x14ac:dyDescent="0.25">
      <c r="A66" s="1" t="s">
        <v>9</v>
      </c>
      <c r="B66" s="6">
        <v>627660</v>
      </c>
      <c r="C66" s="6">
        <v>542054</v>
      </c>
      <c r="D66" s="4">
        <f t="shared" si="2"/>
        <v>1.1579289148313636</v>
      </c>
    </row>
    <row r="67" spans="1:21" s="9" customFormat="1" x14ac:dyDescent="0.25">
      <c r="A67" s="1" t="s">
        <v>10</v>
      </c>
      <c r="B67" s="6">
        <v>1032189</v>
      </c>
      <c r="C67" s="6">
        <v>993126</v>
      </c>
      <c r="D67" s="4">
        <f t="shared" si="1"/>
        <v>1.0393333776378828</v>
      </c>
    </row>
    <row r="68" spans="1:21" s="9" customFormat="1" x14ac:dyDescent="0.25">
      <c r="A68" s="1" t="s">
        <v>11</v>
      </c>
      <c r="B68" s="6">
        <v>1073403</v>
      </c>
      <c r="C68" s="6">
        <v>983885</v>
      </c>
      <c r="D68" s="4">
        <f t="shared" si="0"/>
        <v>1.0909842105530625</v>
      </c>
    </row>
    <row r="69" spans="1:21" s="9" customFormat="1" x14ac:dyDescent="0.25">
      <c r="A69" s="1"/>
      <c r="B69" s="6"/>
      <c r="C69" s="6"/>
      <c r="D69" s="4"/>
    </row>
    <row r="70" spans="1:21" x14ac:dyDescent="0.25">
      <c r="A70" s="7" t="str">
        <f>"Non-Residential Deliveries ("&amp;'Consumption Input'!$C$9&amp;")"</f>
        <v>Non-Residential Deliveries (kWh)</v>
      </c>
    </row>
    <row r="71" spans="1:21" x14ac:dyDescent="0.25">
      <c r="A71" s="2" t="s">
        <v>3</v>
      </c>
      <c r="B71" s="3" t="s">
        <v>0</v>
      </c>
      <c r="C71" s="3" t="s">
        <v>1</v>
      </c>
    </row>
    <row r="72" spans="1:21" x14ac:dyDescent="0.25">
      <c r="A72" s="1" t="s">
        <v>6</v>
      </c>
      <c r="B72" s="6">
        <f>'Consumption Input'!G17</f>
        <v>478521</v>
      </c>
      <c r="C72" s="6">
        <f>'Consumption Input'!C17</f>
        <v>476112</v>
      </c>
      <c r="D72" s="4">
        <f>B72/C72</f>
        <v>1.0050597338441376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7</v>
      </c>
      <c r="B73" s="6">
        <f>'Consumption Input'!G18</f>
        <v>491644</v>
      </c>
      <c r="C73" s="6">
        <f>'Consumption Input'!C18</f>
        <v>518215</v>
      </c>
      <c r="D73" s="4">
        <f t="shared" ref="D73:D86" si="3">B73/C73</f>
        <v>0.94872591491948322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8</v>
      </c>
      <c r="B74" s="6">
        <f>'Consumption Input'!G19</f>
        <v>450294</v>
      </c>
      <c r="C74" s="6">
        <f>'Consumption Input'!C19</f>
        <v>465518</v>
      </c>
      <c r="D74" s="4">
        <f t="shared" si="3"/>
        <v>0.96729664588694741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2</v>
      </c>
      <c r="B75" s="6">
        <f>'Consumption Input'!G20</f>
        <v>494447</v>
      </c>
      <c r="C75" s="6">
        <f>'Consumption Input'!C20</f>
        <v>679342</v>
      </c>
      <c r="D75" s="4">
        <f t="shared" si="3"/>
        <v>0.72783222588916918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'Consumption Input'!G21</f>
        <v>643205</v>
      </c>
      <c r="C76" s="6">
        <f>'Consumption Input'!C21</f>
        <v>927597</v>
      </c>
      <c r="D76" s="4">
        <f t="shared" si="3"/>
        <v>0.69340996143799516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v>1114742</v>
      </c>
      <c r="C77" s="6">
        <v>1559898</v>
      </c>
      <c r="D77" s="4">
        <f t="shared" si="3"/>
        <v>0.71462493060443699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11</v>
      </c>
      <c r="B78" s="49">
        <v>1207707</v>
      </c>
      <c r="C78" s="49">
        <v>1540109</v>
      </c>
      <c r="D78" s="4">
        <f t="shared" si="3"/>
        <v>0.78416982174638283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44</v>
      </c>
      <c r="B79" s="50">
        <v>770651</v>
      </c>
      <c r="C79" s="50">
        <v>956027</v>
      </c>
      <c r="D79" s="4">
        <f t="shared" si="3"/>
        <v>0.80609752653429245</v>
      </c>
    </row>
    <row r="80" spans="1:21" x14ac:dyDescent="0.25">
      <c r="A80" s="1" t="s">
        <v>45</v>
      </c>
      <c r="B80" s="49">
        <v>456173</v>
      </c>
      <c r="C80" s="49">
        <v>619499</v>
      </c>
      <c r="D80" s="4">
        <f t="shared" si="3"/>
        <v>0.73635792793854393</v>
      </c>
    </row>
    <row r="81" spans="1:21" x14ac:dyDescent="0.25">
      <c r="A81" s="52" t="s">
        <v>46</v>
      </c>
      <c r="B81" s="49">
        <v>345799</v>
      </c>
      <c r="C81" s="49">
        <v>508665</v>
      </c>
      <c r="D81" s="4">
        <f t="shared" si="3"/>
        <v>0.67981677528432272</v>
      </c>
    </row>
    <row r="82" spans="1:21" x14ac:dyDescent="0.25">
      <c r="A82" s="1" t="s">
        <v>47</v>
      </c>
      <c r="B82" s="6">
        <v>406481</v>
      </c>
      <c r="C82" s="6">
        <v>466618</v>
      </c>
      <c r="D82" s="4">
        <f t="shared" si="3"/>
        <v>0.87112155981980977</v>
      </c>
      <c r="E82" s="4"/>
      <c r="F82" s="4"/>
      <c r="I82" s="4"/>
      <c r="L82" s="4"/>
      <c r="O82" s="4"/>
      <c r="R82" s="4"/>
      <c r="U82" s="4"/>
    </row>
    <row r="83" spans="1:21" s="9" customFormat="1" x14ac:dyDescent="0.25">
      <c r="A83" s="1" t="s">
        <v>51</v>
      </c>
      <c r="B83" s="6">
        <v>435205</v>
      </c>
      <c r="C83" s="6">
        <v>496921</v>
      </c>
      <c r="D83" s="4">
        <f t="shared" si="3"/>
        <v>0.87580319608146973</v>
      </c>
      <c r="E83" s="4"/>
      <c r="F83" s="4"/>
      <c r="I83" s="4"/>
      <c r="L83" s="4"/>
      <c r="O83" s="4"/>
      <c r="R83" s="4"/>
      <c r="U83" s="4"/>
    </row>
    <row r="84" spans="1:21" s="9" customFormat="1" x14ac:dyDescent="0.25">
      <c r="A84" s="1" t="s">
        <v>6</v>
      </c>
      <c r="B84" s="6">
        <v>437561</v>
      </c>
      <c r="C84" s="6">
        <v>477721</v>
      </c>
      <c r="D84" s="4">
        <f t="shared" si="3"/>
        <v>0.91593419590095471</v>
      </c>
      <c r="E84" s="4"/>
      <c r="F84" s="4"/>
      <c r="I84" s="4"/>
      <c r="L84" s="4"/>
      <c r="O84" s="4"/>
      <c r="R84" s="4"/>
      <c r="U84" s="4"/>
    </row>
    <row r="85" spans="1:21" s="9" customFormat="1" x14ac:dyDescent="0.25">
      <c r="A85" s="1" t="s">
        <v>7</v>
      </c>
      <c r="B85" s="6">
        <v>390447</v>
      </c>
      <c r="C85" s="6">
        <v>493455</v>
      </c>
      <c r="D85" s="4">
        <f t="shared" si="3"/>
        <v>0.79125148189804539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v>407986</v>
      </c>
      <c r="C86" s="6">
        <v>450560</v>
      </c>
      <c r="D86" s="4">
        <f t="shared" si="3"/>
        <v>0.90550870028409092</v>
      </c>
      <c r="E86" s="4"/>
      <c r="F86" s="4"/>
      <c r="I86" s="4"/>
      <c r="L86" s="4"/>
      <c r="O86" s="4"/>
      <c r="R86" s="4"/>
      <c r="U86" s="4"/>
    </row>
    <row r="87" spans="1:21" s="9" customFormat="1" x14ac:dyDescent="0.25">
      <c r="A87" s="1" t="s">
        <v>2</v>
      </c>
      <c r="B87" s="6">
        <v>511668</v>
      </c>
      <c r="C87" s="6">
        <v>494447</v>
      </c>
      <c r="D87" s="4">
        <f t="shared" ref="D87" si="4">B87/C87</f>
        <v>1.0348288087499773</v>
      </c>
      <c r="E87" s="4"/>
      <c r="F87" s="4"/>
      <c r="I87" s="4"/>
      <c r="L87" s="4"/>
      <c r="O87" s="4"/>
      <c r="R87" s="4"/>
      <c r="U87" s="4"/>
    </row>
    <row r="88" spans="1:21" s="9" customFormat="1" x14ac:dyDescent="0.25">
      <c r="A88" s="1" t="s">
        <v>9</v>
      </c>
      <c r="B88" s="6">
        <v>729628</v>
      </c>
      <c r="C88" s="6">
        <v>643205</v>
      </c>
      <c r="D88" s="4">
        <f t="shared" ref="D88:D90" si="5">B88/C88</f>
        <v>1.1343630724263649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v>1138641</v>
      </c>
      <c r="C89" s="6">
        <v>1114792</v>
      </c>
      <c r="D89" s="4">
        <f t="shared" si="5"/>
        <v>1.0213932285125835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v>1134571</v>
      </c>
      <c r="C90" s="6">
        <v>1207670</v>
      </c>
      <c r="D90" s="4">
        <f t="shared" si="5"/>
        <v>0.9394710475543816</v>
      </c>
      <c r="E90" s="4"/>
      <c r="F90" s="4"/>
      <c r="I90" s="4"/>
      <c r="L90" s="4"/>
      <c r="O90" s="4"/>
      <c r="R90" s="4"/>
      <c r="U90" s="4"/>
    </row>
    <row r="91" spans="1:21" x14ac:dyDescent="0.25">
      <c r="A91" s="1"/>
      <c r="B91" s="6"/>
      <c r="C91" s="6"/>
      <c r="D91" s="4"/>
      <c r="E91" s="4"/>
      <c r="F91" s="4"/>
      <c r="I91" s="4"/>
      <c r="L91" s="4"/>
      <c r="O91" s="4"/>
      <c r="R91" s="4"/>
      <c r="U91" s="4"/>
    </row>
    <row r="92" spans="1:21" x14ac:dyDescent="0.25">
      <c r="A92" s="1"/>
      <c r="B92" s="6"/>
      <c r="C92" s="6"/>
      <c r="D92" s="4"/>
      <c r="E92" s="4"/>
      <c r="F92" s="4"/>
      <c r="I92" s="4"/>
      <c r="L92" s="4"/>
      <c r="O92" s="4"/>
      <c r="R92" s="4"/>
      <c r="U92" s="4"/>
    </row>
    <row r="93" spans="1:21" x14ac:dyDescent="0.25">
      <c r="A93" s="1"/>
      <c r="B93" s="6"/>
      <c r="C93" s="6"/>
      <c r="D93" s="4"/>
      <c r="E93" s="4"/>
      <c r="F93" s="4"/>
      <c r="I93" s="4"/>
      <c r="L93" s="4"/>
      <c r="O93" s="4"/>
      <c r="R93" s="4"/>
      <c r="U93" s="4"/>
    </row>
  </sheetData>
  <mergeCells count="30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V8:W8"/>
    <mergeCell ref="D8:E8"/>
    <mergeCell ref="G8:H8"/>
    <mergeCell ref="J8:K8"/>
    <mergeCell ref="M8:N8"/>
    <mergeCell ref="A36:E36"/>
    <mergeCell ref="S11:T11"/>
    <mergeCell ref="V11:W11"/>
    <mergeCell ref="D15:E15"/>
    <mergeCell ref="G15:H15"/>
    <mergeCell ref="J15:K15"/>
    <mergeCell ref="D11:E11"/>
    <mergeCell ref="G11:H11"/>
    <mergeCell ref="J11:K11"/>
    <mergeCell ref="M11:N11"/>
    <mergeCell ref="P11:Q11"/>
    <mergeCell ref="M15:N15"/>
    <mergeCell ref="P15:Q15"/>
    <mergeCell ref="S15:T15"/>
    <mergeCell ref="V15:W15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8"/>
  <sheetViews>
    <sheetView showGridLines="0" zoomScaleNormal="100" workbookViewId="0">
      <selection activeCell="B34" sqref="B34:B35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3" t="s">
        <v>14</v>
      </c>
      <c r="B1" s="64"/>
      <c r="C1" s="64"/>
      <c r="D1" s="64"/>
      <c r="E1" s="64"/>
      <c r="F1" s="64"/>
      <c r="G1" s="64"/>
      <c r="H1" s="6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5" t="str">
        <f>C8</f>
        <v>Block Island Utility District</v>
      </c>
      <c r="D5" s="65"/>
      <c r="E5" s="65"/>
      <c r="F5" s="65"/>
      <c r="G5" s="65"/>
      <c r="H5" s="65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5"/>
      <c r="D6" s="65"/>
      <c r="E6" s="65"/>
      <c r="F6" s="65"/>
      <c r="G6" s="65"/>
      <c r="H6" s="6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7" t="s">
        <v>41</v>
      </c>
      <c r="D8" s="67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7" t="s">
        <v>37</v>
      </c>
      <c r="D9" s="67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62"/>
      <c r="C11" s="62"/>
      <c r="D11" s="62"/>
      <c r="E11" s="62"/>
      <c r="F11" s="62"/>
      <c r="G11" s="62"/>
      <c r="H11" s="62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6" t="str">
        <f>"Input Customer Deliveries ("&amp;C9&amp;")"</f>
        <v>Input Customer Deliveries (kWh)</v>
      </c>
      <c r="C13" s="66"/>
      <c r="D13" s="66"/>
      <c r="E13" s="66"/>
      <c r="F13" s="66"/>
      <c r="G13" s="66"/>
      <c r="H13" s="66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60" t="s">
        <v>39</v>
      </c>
      <c r="C14" s="60"/>
      <c r="D14" s="60"/>
      <c r="E14" s="60"/>
      <c r="F14" s="60"/>
      <c r="G14" s="60"/>
      <c r="H14" s="60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8" t="s">
        <v>53</v>
      </c>
      <c r="C15" s="68"/>
      <c r="D15" s="68"/>
      <c r="E15" s="33"/>
      <c r="F15" s="68" t="s">
        <v>52</v>
      </c>
      <c r="G15" s="68"/>
      <c r="H15" s="68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43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44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45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46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47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7" t="s">
        <v>51</v>
      </c>
      <c r="B28" s="20">
        <v>230192</v>
      </c>
      <c r="C28" s="20">
        <v>496921</v>
      </c>
      <c r="D28" s="53">
        <v>2020</v>
      </c>
      <c r="E28" s="21"/>
      <c r="F28" s="20">
        <v>475698</v>
      </c>
      <c r="G28" s="20">
        <v>435205</v>
      </c>
      <c r="H28" s="53">
        <v>2021</v>
      </c>
      <c r="I28" s="28"/>
      <c r="J28" s="28"/>
      <c r="K28" s="44"/>
      <c r="L28" s="44"/>
      <c r="M28" s="44"/>
      <c r="N28" s="44"/>
      <c r="O28" s="4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7" t="s">
        <v>6</v>
      </c>
      <c r="B29" s="20">
        <v>222878</v>
      </c>
      <c r="C29" s="20">
        <v>477721</v>
      </c>
      <c r="D29" s="53">
        <v>2020</v>
      </c>
      <c r="E29" s="21"/>
      <c r="F29" s="20">
        <v>433814</v>
      </c>
      <c r="G29" s="20">
        <v>437561</v>
      </c>
      <c r="H29" s="53">
        <v>2021</v>
      </c>
      <c r="I29" s="28"/>
      <c r="J29" s="28"/>
      <c r="K29" s="44"/>
      <c r="L29" s="44"/>
      <c r="M29" s="44"/>
      <c r="N29" s="44"/>
      <c r="O29" s="4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7" t="s">
        <v>7</v>
      </c>
      <c r="B30" s="20">
        <v>234385</v>
      </c>
      <c r="C30" s="20">
        <v>493455</v>
      </c>
      <c r="D30" s="53">
        <v>2020</v>
      </c>
      <c r="E30" s="21"/>
      <c r="F30" s="20">
        <v>411236</v>
      </c>
      <c r="G30" s="20">
        <v>390447</v>
      </c>
      <c r="H30" s="53">
        <v>2021</v>
      </c>
      <c r="I30" s="28"/>
      <c r="J30" s="28"/>
      <c r="K30" s="44"/>
      <c r="L30" s="44"/>
      <c r="M30" s="44"/>
      <c r="N30" s="44"/>
      <c r="O30" s="4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15" customHeight="1" x14ac:dyDescent="0.25">
      <c r="A31" s="37" t="s">
        <v>8</v>
      </c>
      <c r="B31" s="20">
        <v>233112</v>
      </c>
      <c r="C31" s="20">
        <v>150560</v>
      </c>
      <c r="D31" s="53">
        <v>2020</v>
      </c>
      <c r="E31" s="21"/>
      <c r="F31" s="20">
        <v>386941</v>
      </c>
      <c r="G31" s="20">
        <v>407986</v>
      </c>
      <c r="H31" s="53">
        <v>2021</v>
      </c>
      <c r="I31" s="28"/>
      <c r="J31" s="28"/>
      <c r="K31" s="44"/>
      <c r="L31" s="44"/>
      <c r="M31" s="44"/>
      <c r="N31" s="44"/>
      <c r="O31" s="4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7" t="s">
        <v>2</v>
      </c>
      <c r="B32" s="20">
        <v>241101</v>
      </c>
      <c r="C32" s="20">
        <v>494447</v>
      </c>
      <c r="D32" s="53">
        <v>2020</v>
      </c>
      <c r="E32" s="21"/>
      <c r="F32" s="20">
        <v>470687</v>
      </c>
      <c r="G32" s="20">
        <v>511668</v>
      </c>
      <c r="H32" s="53">
        <v>2021</v>
      </c>
      <c r="I32" s="28"/>
      <c r="J32" s="28"/>
      <c r="K32" s="44"/>
      <c r="L32" s="44"/>
      <c r="M32" s="44"/>
      <c r="N32" s="44"/>
      <c r="O32" s="4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7" t="s">
        <v>9</v>
      </c>
      <c r="B33" s="20">
        <v>542054</v>
      </c>
      <c r="C33" s="20">
        <v>643205</v>
      </c>
      <c r="D33" s="53">
        <v>2020</v>
      </c>
      <c r="E33" s="21"/>
      <c r="F33" s="20">
        <v>627660</v>
      </c>
      <c r="G33" s="20">
        <v>729628</v>
      </c>
      <c r="H33" s="53">
        <v>2021</v>
      </c>
      <c r="I33" s="28"/>
      <c r="J33" s="28"/>
      <c r="K33" s="44"/>
      <c r="L33" s="44"/>
      <c r="M33" s="44"/>
      <c r="N33" s="44"/>
      <c r="O33" s="4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7" t="s">
        <v>10</v>
      </c>
      <c r="B34" s="20">
        <v>993126</v>
      </c>
      <c r="C34" s="20">
        <v>1114792</v>
      </c>
      <c r="D34" s="53">
        <v>2020</v>
      </c>
      <c r="E34" s="21"/>
      <c r="F34" s="20">
        <v>1032189</v>
      </c>
      <c r="G34" s="20">
        <v>1138641</v>
      </c>
      <c r="H34" s="53">
        <v>2021</v>
      </c>
      <c r="I34" s="28"/>
      <c r="J34" s="28"/>
      <c r="K34" s="44"/>
      <c r="L34" s="44"/>
      <c r="M34" s="44"/>
      <c r="N34" s="44"/>
      <c r="O34" s="4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7" t="s">
        <v>11</v>
      </c>
      <c r="B35" s="20">
        <v>983885</v>
      </c>
      <c r="C35" s="20">
        <v>1207670</v>
      </c>
      <c r="D35" s="53">
        <v>2020</v>
      </c>
      <c r="E35" s="21"/>
      <c r="F35" s="20">
        <v>1073403</v>
      </c>
      <c r="G35" s="20">
        <v>1134571</v>
      </c>
      <c r="H35" s="53">
        <v>2021</v>
      </c>
      <c r="I35" s="28"/>
      <c r="J35" s="28"/>
      <c r="K35" s="44"/>
      <c r="L35" s="44"/>
      <c r="M35" s="44"/>
      <c r="N35" s="44"/>
      <c r="O35" s="44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ht="15" customHeight="1" x14ac:dyDescent="0.25">
      <c r="A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ht="15" customHeight="1" x14ac:dyDescent="0.25">
      <c r="A37" s="33"/>
      <c r="B37" s="61"/>
      <c r="C37" s="61"/>
      <c r="D37" s="61"/>
      <c r="E37" s="61"/>
      <c r="F37" s="61"/>
      <c r="G37" s="61"/>
      <c r="H37" s="61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ht="15" customHeight="1" x14ac:dyDescent="0.25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ht="23.25" x14ac:dyDescent="0.35">
      <c r="A39" s="34"/>
      <c r="B39" s="66"/>
      <c r="C39" s="66"/>
      <c r="D39" s="66"/>
      <c r="E39" s="66"/>
      <c r="F39" s="66"/>
      <c r="G39" s="66"/>
      <c r="H39" s="6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60"/>
      <c r="C40" s="60"/>
      <c r="D40" s="60"/>
      <c r="E40" s="60"/>
      <c r="F40" s="60"/>
      <c r="G40" s="60"/>
      <c r="H40" s="60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5"/>
      <c r="D41" s="36"/>
      <c r="E41" s="36"/>
      <c r="F41" s="36"/>
      <c r="G41" s="36"/>
      <c r="H41" s="31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7"/>
      <c r="D42" s="36"/>
      <c r="E42" s="36"/>
      <c r="F42" s="36"/>
      <c r="G42" s="36"/>
      <c r="H42" s="29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4"/>
      <c r="B43" s="31"/>
      <c r="C43" s="37"/>
      <c r="D43" s="36"/>
      <c r="E43" s="36"/>
      <c r="F43" s="36"/>
      <c r="G43" s="36"/>
      <c r="H43" s="29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4"/>
      <c r="B44" s="31"/>
      <c r="C44" s="37"/>
      <c r="D44" s="36"/>
      <c r="E44" s="36"/>
      <c r="F44" s="36"/>
      <c r="G44" s="36"/>
      <c r="H44" s="29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4"/>
      <c r="B45" s="31"/>
      <c r="C45" s="37"/>
      <c r="D45" s="36"/>
      <c r="E45" s="36"/>
      <c r="F45" s="36"/>
      <c r="G45" s="36"/>
      <c r="H45" s="29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4"/>
      <c r="B46" s="31"/>
      <c r="C46" s="37"/>
      <c r="D46" s="36"/>
      <c r="E46" s="36"/>
      <c r="F46" s="36"/>
      <c r="G46" s="36"/>
      <c r="H46" s="29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4"/>
      <c r="B47" s="31"/>
      <c r="C47" s="37"/>
      <c r="D47" s="36"/>
      <c r="E47" s="36"/>
      <c r="F47" s="36"/>
      <c r="G47" s="36"/>
      <c r="H47" s="29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4"/>
      <c r="B48" s="31"/>
      <c r="C48" s="37"/>
      <c r="D48" s="36"/>
      <c r="E48" s="36"/>
      <c r="F48" s="36"/>
      <c r="G48" s="36"/>
      <c r="H48" s="29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4"/>
      <c r="B49" s="31"/>
      <c r="C49" s="31"/>
      <c r="D49" s="36"/>
      <c r="E49" s="36"/>
      <c r="F49" s="36"/>
      <c r="G49" s="36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4"/>
      <c r="B50" s="31"/>
      <c r="C50" s="31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A68" s="31"/>
      <c r="B68" s="31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A69" s="31"/>
      <c r="B69" s="31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A70" s="31"/>
      <c r="B70" s="31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A71" s="31"/>
      <c r="B71" s="31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A72" s="31"/>
      <c r="B72" s="31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A73" s="31"/>
      <c r="B73" s="31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A74" s="31"/>
      <c r="B74" s="31"/>
      <c r="C74" s="3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A75" s="31"/>
      <c r="B75" s="31"/>
      <c r="C75" s="3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  <row r="291" spans="9:71" x14ac:dyDescent="0.25"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</row>
    <row r="292" spans="9:71" x14ac:dyDescent="0.25"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</row>
    <row r="293" spans="9:71" x14ac:dyDescent="0.25"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</row>
    <row r="294" spans="9:71" x14ac:dyDescent="0.25"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</row>
    <row r="295" spans="9:71" x14ac:dyDescent="0.25"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</row>
    <row r="296" spans="9:71" x14ac:dyDescent="0.25"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</row>
    <row r="297" spans="9:71" x14ac:dyDescent="0.25"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</row>
    <row r="298" spans="9:71" x14ac:dyDescent="0.25"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</row>
  </sheetData>
  <mergeCells count="12">
    <mergeCell ref="B40:H40"/>
    <mergeCell ref="B37:H37"/>
    <mergeCell ref="B11:H11"/>
    <mergeCell ref="A1:H4"/>
    <mergeCell ref="C5:H6"/>
    <mergeCell ref="B39:H39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zoomScaleNormal="100" workbookViewId="0">
      <selection activeCell="G29" sqref="G2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16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11</v>
      </c>
      <c r="E8" s="26">
        <v>10696</v>
      </c>
      <c r="G8" s="26">
        <v>4731</v>
      </c>
      <c r="I8" s="26">
        <v>24126</v>
      </c>
      <c r="K8" s="26"/>
      <c r="M8" s="26">
        <f>SUM(E8:L8)</f>
        <v>39553</v>
      </c>
      <c r="N8" s="8"/>
      <c r="T8" s="29"/>
      <c r="U8" s="29"/>
      <c r="V8" s="29"/>
      <c r="W8" s="29"/>
      <c r="X8" s="29"/>
    </row>
    <row r="9" spans="1:24" x14ac:dyDescent="0.25">
      <c r="C9" s="25" t="s">
        <v>19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10</v>
      </c>
      <c r="E12" s="26">
        <v>13205</v>
      </c>
      <c r="G12" s="26">
        <v>4685</v>
      </c>
      <c r="I12" s="26">
        <v>23338.15</v>
      </c>
      <c r="K12" s="26"/>
      <c r="M12" s="26">
        <f>SUM(E12:L12)</f>
        <v>41228.15</v>
      </c>
      <c r="N12" s="8"/>
      <c r="T12" s="29"/>
      <c r="U12" s="29"/>
      <c r="V12" s="29"/>
      <c r="W12" s="29"/>
      <c r="X12" s="29"/>
    </row>
    <row r="13" spans="1:24" x14ac:dyDescent="0.25">
      <c r="C13" s="25" t="s">
        <v>25</v>
      </c>
      <c r="D13" s="25"/>
      <c r="E13" s="25" t="s">
        <v>20</v>
      </c>
      <c r="F13" s="25"/>
      <c r="G13" s="25" t="s">
        <v>21</v>
      </c>
      <c r="H13" s="25"/>
      <c r="I13" s="25" t="s">
        <v>22</v>
      </c>
      <c r="J13" s="25"/>
      <c r="K13" s="25" t="s">
        <v>23</v>
      </c>
      <c r="L13" s="25"/>
      <c r="M13" s="25" t="s">
        <v>24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42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26</v>
      </c>
      <c r="D17" s="25"/>
      <c r="E17" s="25" t="s">
        <v>20</v>
      </c>
      <c r="F17" s="25"/>
      <c r="G17" s="25" t="s">
        <v>21</v>
      </c>
      <c r="H17" s="25"/>
      <c r="I17" s="25" t="s">
        <v>22</v>
      </c>
      <c r="J17" s="25"/>
      <c r="K17" s="25" t="s">
        <v>23</v>
      </c>
      <c r="L17" s="25"/>
      <c r="M17" s="25" t="s">
        <v>24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42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27</v>
      </c>
      <c r="D21" s="25"/>
      <c r="E21" s="25" t="s">
        <v>20</v>
      </c>
      <c r="F21" s="25"/>
      <c r="G21" s="25" t="s">
        <v>21</v>
      </c>
      <c r="H21" s="25"/>
      <c r="I21" s="25" t="s">
        <v>22</v>
      </c>
      <c r="J21" s="25"/>
      <c r="K21" s="25" t="s">
        <v>23</v>
      </c>
      <c r="L21" s="25"/>
      <c r="M21" s="25" t="s">
        <v>24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29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11</v>
      </c>
      <c r="D29" s="41"/>
      <c r="E29" s="20">
        <v>186</v>
      </c>
      <c r="F29" s="41"/>
      <c r="G29" s="26">
        <v>39553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19</v>
      </c>
      <c r="D30" s="25"/>
      <c r="E30" s="27" t="s">
        <v>30</v>
      </c>
      <c r="F30" s="25"/>
      <c r="G30" s="27" t="s">
        <v>31</v>
      </c>
      <c r="H30" s="25"/>
      <c r="I30" s="38"/>
      <c r="J30" s="38"/>
      <c r="K30" s="38" t="s">
        <v>54</v>
      </c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10</v>
      </c>
      <c r="D33" s="41"/>
      <c r="E33" s="20">
        <v>196</v>
      </c>
      <c r="F33" s="41"/>
      <c r="G33" s="26">
        <v>41228.15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25</v>
      </c>
      <c r="D34" s="25"/>
      <c r="E34" s="27" t="s">
        <v>30</v>
      </c>
      <c r="F34" s="25"/>
      <c r="G34" s="27" t="s">
        <v>31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42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26</v>
      </c>
      <c r="D38" s="25"/>
      <c r="E38" s="27" t="s">
        <v>30</v>
      </c>
      <c r="F38" s="25"/>
      <c r="G38" s="27" t="s">
        <v>31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42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27</v>
      </c>
      <c r="D42" s="25"/>
      <c r="E42" s="27" t="s">
        <v>30</v>
      </c>
      <c r="F42" s="25"/>
      <c r="G42" s="27" t="s">
        <v>31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32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33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 t="s">
        <v>9</v>
      </c>
      <c r="D50" s="25"/>
      <c r="E50" s="26">
        <v>388044</v>
      </c>
      <c r="F50" s="25"/>
      <c r="G50" s="24" t="s">
        <v>2</v>
      </c>
      <c r="H50" s="25"/>
      <c r="I50" s="26">
        <v>231441</v>
      </c>
      <c r="K50" s="29"/>
      <c r="L50" s="29"/>
      <c r="M50" s="29"/>
      <c r="T50" s="29"/>
      <c r="U50" s="29"/>
      <c r="V50" s="29"/>
    </row>
    <row r="51" spans="1:22" x14ac:dyDescent="0.25">
      <c r="C51" s="25" t="s">
        <v>19</v>
      </c>
      <c r="D51" s="25"/>
      <c r="E51" s="27" t="s">
        <v>34</v>
      </c>
      <c r="F51" s="25"/>
      <c r="G51" s="25" t="s">
        <v>25</v>
      </c>
      <c r="H51" s="25"/>
      <c r="I51" s="27" t="s">
        <v>34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54">
        <v>2021</v>
      </c>
      <c r="D52" s="54"/>
      <c r="E52" s="54"/>
      <c r="F52" s="54"/>
      <c r="G52" s="54">
        <v>2021</v>
      </c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54"/>
      <c r="D53" s="54"/>
      <c r="E53" s="54"/>
      <c r="F53" s="54"/>
      <c r="G53" s="54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54"/>
      <c r="D54" s="54"/>
      <c r="E54" s="54"/>
      <c r="F54" s="54"/>
      <c r="G54" s="54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 t="s">
        <v>9</v>
      </c>
      <c r="D55" s="54"/>
      <c r="E55" s="26">
        <v>235366</v>
      </c>
      <c r="F55" s="54"/>
      <c r="G55" s="24" t="s">
        <v>2</v>
      </c>
      <c r="H55" s="25"/>
      <c r="I55" s="26">
        <v>231394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55" t="s">
        <v>35</v>
      </c>
      <c r="D56" s="54"/>
      <c r="E56" s="55" t="s">
        <v>34</v>
      </c>
      <c r="F56" s="54"/>
      <c r="G56" s="55" t="s">
        <v>36</v>
      </c>
      <c r="H56" s="25"/>
      <c r="I56" s="27" t="s">
        <v>34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54">
        <v>2020</v>
      </c>
      <c r="D57" s="54"/>
      <c r="E57" s="54"/>
      <c r="F57" s="54"/>
      <c r="G57" s="54">
        <v>2020</v>
      </c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2021-09-07T12:49:04Z</dcterms:modified>
</cp:coreProperties>
</file>